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mo usar" sheetId="1" state="visible" r:id="rId3"/>
    <sheet name="Calculador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<sst xmlns="http://schemas.openxmlformats.org/spreadsheetml/2006/main" count="52" uniqueCount="51">
  <si>
    <t xml:space="preserve">Calculadora de Preço</t>
  </si>
  <si>
    <t xml:space="preserve">Empresa Júnior Mackenzie Consultoria  ·  material gratuito  ·  jrmack.com.br</t>
  </si>
  <si>
    <t xml:space="preserve">Esta planilha calcula o preço de venda pelo método correto, o markup divisor, e mostra lado a lado quanto você perderia usando o método errado de somar uma porcentagem ao custo. Ela também devolve o seu faturamento de equilíbrio no mês.</t>
  </si>
  <si>
    <t xml:space="preserve">COMO PREENCHER</t>
  </si>
  <si>
    <t xml:space="preserve">1.  Preencha o custo fixo e o faturamento médio do mês (bloco 1). São os dois números que a maioria dos negócios nunca levantou.</t>
  </si>
  <si>
    <t xml:space="preserve">2.  Informe as porcentagens que incidem sobre cada venda: imposto, taxa de cartão, comissão (bloco 2).</t>
  </si>
  <si>
    <t xml:space="preserve">3.  Escolha quanto você quer que sobre de lucro (bloco 3). Se o divisor ficar zero ou negativo, a estrutura não cabe na margem pedida.</t>
  </si>
  <si>
    <t xml:space="preserve">4.  Liste seus produtos e o custo variável de cada um (bloco 4). O preço aparece sozinho na coluna vermelha.</t>
  </si>
  <si>
    <t xml:space="preserve">5.  Leia o faturamento de equilíbrio no bloco 5 e compare com a sua venda real do mês.</t>
  </si>
  <si>
    <t xml:space="preserve">LEGENDA DAS CORES</t>
  </si>
  <si>
    <t xml:space="preserve">   Fundo creme e número azul: é aqui que você escreve. As duas primeiras linhas da tabela de produtos são exemplos: apague e coloque os seus.</t>
  </si>
  <si>
    <t xml:space="preserve">   Fundo branco e número preto: calculado por fórmula. Não escreva nessas células, senão a conta quebra.</t>
  </si>
  <si>
    <t xml:space="preserve">ATENÇÃO</t>
  </si>
  <si>
    <t xml:space="preserve">Custo variável unitário é só o que sai do estoque a cada venda: matéria-prima, insumo, embalagem física. Aluguel, salário e energia NÃO entram aqui, porque já foram considerados no peso do custo fixo (linha 8). Contar duas vezes infla o preço e tira você do mercado.</t>
  </si>
  <si>
    <t xml:space="preserve">© 2026 Empresa Júnior Mackenzie Consultoria. Todos os direitos reservados. Material gratuito: a reprodução, distribuição ou comercialização, total ou parcial, depende de autorização prévia da EJMC. Os valores de exemplo são fictícios e servem apenas para mostrar o formato esperado. Versão de setembro de 2026.</t>
  </si>
  <si>
    <t xml:space="preserve">Método do markup divisor  ·  Empresa Júnior Mackenzie Consultoria</t>
  </si>
  <si>
    <t xml:space="preserve">1. A ESTRUTURA DO SEU NEGÓCIO (por mês)</t>
  </si>
  <si>
    <t xml:space="preserve">Custo fixo total do mês</t>
  </si>
  <si>
    <t xml:space="preserve">Aluguel, salários, pró-labore, contador, energia, internet: tudo que você paga mesmo sem vender nada.</t>
  </si>
  <si>
    <t xml:space="preserve">Faturamento médio do mês</t>
  </si>
  <si>
    <t xml:space="preserve">Média dos últimos três meses. Serve para descobrir quanto do preço precisa cobrir o custo fixo.</t>
  </si>
  <si>
    <t xml:space="preserve">Peso do custo fixo sobre o preço</t>
  </si>
  <si>
    <t xml:space="preserve">Calculado. É a fatia de cada real vendido que vai para o custo fixo.</t>
  </si>
  <si>
    <t xml:space="preserve">2. O QUE INCIDE SOBRE CADA VENDA (em % do preço)</t>
  </si>
  <si>
    <t xml:space="preserve">Imposto (alíquota efetiva do Simples ou regime)</t>
  </si>
  <si>
    <t xml:space="preserve">Some aqui só o que varia com a venda. Custo fixo não entra: ele já está na linha 8.</t>
  </si>
  <si>
    <t xml:space="preserve">Taxa de cartão / aplicativo / marketplace</t>
  </si>
  <si>
    <t xml:space="preserve">Comissão de venda</t>
  </si>
  <si>
    <t xml:space="preserve">Outras despesas variáveis (embalagem %, frete %)</t>
  </si>
  <si>
    <t xml:space="preserve">Total de despesas variáveis</t>
  </si>
  <si>
    <t xml:space="preserve">3. QUANTO VOCÊ QUER QUE SOBRE</t>
  </si>
  <si>
    <t xml:space="preserve">Margem de lucro desejada (sobre o preço)</t>
  </si>
  <si>
    <t xml:space="preserve">Lucro depois de pagar custo fixo, variável e imposto. Entre 10% e 20% é o intervalo mais comum.</t>
  </si>
  <si>
    <t xml:space="preserve">Soma de tudo que sai do preço</t>
  </si>
  <si>
    <t xml:space="preserve">Divisor do markup</t>
  </si>
  <si>
    <t xml:space="preserve">É o que sobra de cada real para pagar o custo variável do produto. Se for zero ou negativo, a conta não fecha: reveja a margem ou a estrutura.</t>
  </si>
  <si>
    <t xml:space="preserve">Situação do divisor</t>
  </si>
  <si>
    <t xml:space="preserve">4. SEUS PRODUTOS OU SERVIÇOS</t>
  </si>
  <si>
    <t xml:space="preserve">Produto ou serviço</t>
  </si>
  <si>
    <t xml:space="preserve">Custo variável unitário</t>
  </si>
  <si>
    <t xml:space="preserve">PREÇO DE VENDA (markup divisor)</t>
  </si>
  <si>
    <t xml:space="preserve">Preço errado (custo + margem)</t>
  </si>
  <si>
    <t xml:space="preserve">Diferença</t>
  </si>
  <si>
    <t xml:space="preserve">Margem de contribuição</t>
  </si>
  <si>
    <t xml:space="preserve">Exemplo: cappuccino 300 ml</t>
  </si>
  <si>
    <t xml:space="preserve">Exemplo: bolo de cenoura, fatia</t>
  </si>
  <si>
    <t xml:space="preserve">A coluna 'Preço errado' mostra o que acontece ao somar a porcentagem ao custo, que é o método mais comum e sempre entrega menos do que deveria. A diferença é o dinheiro que ficaria na mesa em cada venda.</t>
  </si>
  <si>
    <t xml:space="preserve">5. QUANTO PRECISA VENDER PARA NÃO TER PREJUÍZO</t>
  </si>
  <si>
    <t xml:space="preserve">Margem de contribuição média (% do preço)</t>
  </si>
  <si>
    <t xml:space="preserve">Faturamento de equilíbrio no mês</t>
  </si>
  <si>
    <t xml:space="preserve">Abaixo desse faturamento o mês fecha no prejuízo, mesmo com todos os produtos vendidos com margem positiva.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</si>
</sst>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&quot;R$ &quot;#,##0.00"/>
    <numFmt numFmtId="166" formatCode="0.0%"/>
    <numFmt numFmtId="167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5"/>
      <color rgb="FFFFFFFF"/>
      <name val="Arial"/>
      <family val="0"/>
      <charset val="1"/>
    </font>
    <font>
      <i val="true"/>
      <sz val="9"/>
      <color rgb="FF6E6864"/>
      <name val="Arial"/>
      <family val="0"/>
      <charset val="1"/>
    </font>
    <font>
      <sz val="11"/>
      <color rgb="FF2A2523"/>
      <name val="Arial"/>
      <family val="0"/>
      <charset val="1"/>
    </font>
    <font>
      <b val="true"/>
      <sz val="10"/>
      <color rgb="FFB20A16"/>
      <name val="Arial"/>
      <family val="0"/>
      <charset val="1"/>
    </font>
    <font>
      <sz val="10"/>
      <color rgb="FF2A2523"/>
      <name val="Arial"/>
      <family val="0"/>
      <charset val="1"/>
    </font>
    <font>
      <b val="true"/>
      <sz val="10"/>
      <color rgb="FF0000FF"/>
      <name val="Arial"/>
      <family val="0"/>
      <charset val="1"/>
    </font>
    <font>
      <sz val="10"/>
      <color rgb="FFB20A16"/>
      <name val="Arial"/>
      <family val="0"/>
      <charset val="1"/>
    </font>
    <font>
      <sz val="8"/>
      <color rgb="FF6E6864"/>
      <name val="Arial"/>
      <family val="0"/>
      <charset val="1"/>
    </font>
    <font>
      <i val="true"/>
      <sz val="8.5"/>
      <color rgb="FF6E6864"/>
      <name val="Arial"/>
      <family val="0"/>
      <charset val="1"/>
    </font>
    <font>
      <b val="true"/>
      <sz val="10"/>
      <color rgb="FF2A2523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sz val="10"/>
      <color rgb="FF6E6864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30613"/>
        <bgColor rgb="FFB20A16"/>
      </patternFill>
    </fill>
    <fill>
      <patternFill patternType="solid">
        <fgColor rgb="FFFCE9EB"/>
        <bgColor rgb="FFFFF7E6"/>
      </patternFill>
    </fill>
    <fill>
      <patternFill patternType="solid">
        <fgColor rgb="FFFFF7E6"/>
        <bgColor rgb="FFFFFFFF"/>
      </patternFill>
    </fill>
    <fill>
      <patternFill patternType="solid">
        <fgColor rgb="FFB20A16"/>
        <bgColor rgb="FFE3061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AE3DE"/>
      </left>
      <right style="thin">
        <color rgb="FFEAE3DE"/>
      </right>
      <top style="thin">
        <color rgb="FFEAE3DE"/>
      </top>
      <bottom style="thin">
        <color rgb="FFEAE3DE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1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7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13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9" fillId="4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3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4" borderId="1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5" fontId="7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5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E30613"/>
      <rgbColor rgb="FF00FF00"/>
      <rgbColor rgb="FF0000FF"/>
      <rgbColor rgb="FFFFFF00"/>
      <rgbColor rgb="FFFF00FF"/>
      <rgbColor rgb="FF00FFFF"/>
      <rgbColor rgb="FFB20A16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E6"/>
      <rgbColor rgb="FFFCE9EB"/>
      <rgbColor rgb="FF660066"/>
      <rgbColor rgb="FFFF8080"/>
      <rgbColor rgb="FF0066CC"/>
      <rgbColor rgb="FFEAE3D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86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A25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21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96"/>
  </cols>
  <sheetData>
    <row r="2" customFormat="false" ht="30" hidden="false" customHeight="true" outlineLevel="0" collapsed="false">
      <c r="B2" s="1" t="s">
        <v>0</v>
      </c>
    </row>
    <row r="3" customFormat="false" ht="19.5" hidden="false" customHeight="true" outlineLevel="0" collapsed="false">
      <c r="B3" s="2" t="s">
        <v>1</v>
      </c>
    </row>
    <row r="5" customFormat="false" ht="45.75" hidden="false" customHeight="true" outlineLevel="0" collapsed="false">
      <c r="B5" s="3" t="s">
        <v>2</v>
      </c>
    </row>
    <row r="7" customFormat="false" ht="21.75" hidden="false" customHeight="true" outlineLevel="0" collapsed="false">
      <c r="B7" s="4" t="s">
        <v>3</v>
      </c>
    </row>
    <row r="8" customFormat="false" ht="30" hidden="false" customHeight="true" outlineLevel="0" collapsed="false">
      <c r="B8" s="5" t="s">
        <v>4</v>
      </c>
    </row>
    <row r="9" customFormat="false" ht="30" hidden="false" customHeight="true" outlineLevel="0" collapsed="false">
      <c r="B9" s="5" t="s">
        <v>5</v>
      </c>
    </row>
    <row r="10" customFormat="false" ht="30" hidden="false" customHeight="true" outlineLevel="0" collapsed="false">
      <c r="B10" s="5" t="s">
        <v>6</v>
      </c>
    </row>
    <row r="11" customFormat="false" ht="30" hidden="false" customHeight="true" outlineLevel="0" collapsed="false">
      <c r="B11" s="5" t="s">
        <v>7</v>
      </c>
    </row>
    <row r="12" customFormat="false" ht="30" hidden="false" customHeight="true" outlineLevel="0" collapsed="false">
      <c r="B12" s="5" t="s">
        <v>8</v>
      </c>
    </row>
    <row r="14" customFormat="false" ht="21.75" hidden="false" customHeight="true" outlineLevel="0" collapsed="false">
      <c r="B14" s="4" t="s">
        <v>9</v>
      </c>
    </row>
    <row r="15" customFormat="false" ht="30" hidden="false" customHeight="true" outlineLevel="0" collapsed="false">
      <c r="B15" s="6" t="s">
        <v>10</v>
      </c>
    </row>
    <row r="16" customFormat="false" ht="30" hidden="false" customHeight="true" outlineLevel="0" collapsed="false">
      <c r="B16" s="7" t="s">
        <v>11</v>
      </c>
    </row>
    <row r="18" customFormat="false" ht="21.75" hidden="false" customHeight="true" outlineLevel="0" collapsed="false">
      <c r="B18" s="4" t="s">
        <v>12</v>
      </c>
    </row>
    <row r="19" customFormat="false" ht="43.5" hidden="false" customHeight="true" outlineLevel="0" collapsed="false">
      <c r="B19" s="8" t="s">
        <v>13</v>
      </c>
    </row>
    <row r="21" customFormat="false" ht="51.75" hidden="false" customHeight="true" outlineLevel="0" collapsed="false">
      <c r="B21" s="9" t="s">
        <v>14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G4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42"/>
    <col collapsed="false" customWidth="true" hidden="false" outlineLevel="0" max="3" min="3" style="0" width="16"/>
    <col collapsed="false" customWidth="true" hidden="false" outlineLevel="0" max="5" min="4" style="0" width="18"/>
    <col collapsed="false" customWidth="true" hidden="false" outlineLevel="0" max="6" min="6" style="0" width="14"/>
    <col collapsed="false" customWidth="true" hidden="false" outlineLevel="0" max="7" min="7" style="0" width="16"/>
    <col collapsed="false" customWidth="true" hidden="false" outlineLevel="0" max="8" min="8" style="0" width="3"/>
  </cols>
  <sheetData>
    <row r="2" customFormat="false" ht="30" hidden="false" customHeight="true" outlineLevel="0" collapsed="false">
      <c r="B2" s="10" t="s">
        <v>0</v>
      </c>
      <c r="C2" s="10"/>
      <c r="D2" s="10"/>
      <c r="E2" s="10"/>
      <c r="F2" s="10"/>
      <c r="G2" s="10"/>
    </row>
    <row r="3" customFormat="false" ht="19.5" hidden="false" customHeight="true" outlineLevel="0" collapsed="false">
      <c r="B3" s="11" t="s">
        <v>15</v>
      </c>
      <c r="C3" s="11"/>
      <c r="D3" s="11"/>
      <c r="E3" s="11"/>
      <c r="F3" s="11"/>
      <c r="G3" s="11"/>
    </row>
    <row r="5" customFormat="false" ht="21.75" hidden="false" customHeight="true" outlineLevel="0" collapsed="false">
      <c r="B5" s="12" t="s">
        <v>16</v>
      </c>
      <c r="C5" s="12"/>
      <c r="D5" s="12"/>
      <c r="E5" s="12"/>
      <c r="F5" s="12"/>
      <c r="G5" s="12"/>
    </row>
    <row r="6" customFormat="false" ht="22.5" hidden="false" customHeight="true" outlineLevel="0" collapsed="false">
      <c r="B6" s="13" t="s">
        <v>17</v>
      </c>
      <c r="C6" s="14" t="n">
        <v>12000</v>
      </c>
      <c r="D6" s="15" t="s">
        <v>18</v>
      </c>
      <c r="E6" s="15"/>
      <c r="F6" s="15"/>
      <c r="G6" s="15"/>
    </row>
    <row r="7" customFormat="false" ht="22.5" hidden="false" customHeight="true" outlineLevel="0" collapsed="false">
      <c r="B7" s="13" t="s">
        <v>19</v>
      </c>
      <c r="C7" s="14" t="n">
        <v>40000</v>
      </c>
      <c r="D7" s="15" t="s">
        <v>20</v>
      </c>
      <c r="E7" s="15"/>
      <c r="F7" s="15"/>
      <c r="G7" s="15"/>
    </row>
    <row r="8" customFormat="false" ht="13.5" hidden="false" customHeight="true" outlineLevel="0" collapsed="false">
      <c r="B8" s="16" t="s">
        <v>21</v>
      </c>
      <c r="C8" s="17" t="n">
        <f aca="false">IF(C7=0,0,C6/C7)</f>
        <v>0.3</v>
      </c>
      <c r="D8" s="15" t="s">
        <v>22</v>
      </c>
      <c r="E8" s="15"/>
      <c r="F8" s="15"/>
      <c r="G8" s="15"/>
    </row>
    <row r="10" customFormat="false" ht="21.75" hidden="false" customHeight="true" outlineLevel="0" collapsed="false">
      <c r="B10" s="12" t="s">
        <v>23</v>
      </c>
      <c r="C10" s="12"/>
      <c r="D10" s="12"/>
      <c r="E10" s="12"/>
      <c r="F10" s="12"/>
      <c r="G10" s="12"/>
    </row>
    <row r="11" customFormat="false" ht="22.5" hidden="false" customHeight="true" outlineLevel="0" collapsed="false">
      <c r="B11" s="13" t="s">
        <v>24</v>
      </c>
      <c r="C11" s="18" t="n">
        <v>0.06</v>
      </c>
      <c r="D11" s="15" t="s">
        <v>25</v>
      </c>
      <c r="E11" s="15"/>
      <c r="F11" s="15"/>
      <c r="G11" s="15"/>
    </row>
    <row r="12" customFormat="false" ht="15" hidden="false" customHeight="false" outlineLevel="0" collapsed="false">
      <c r="B12" s="13" t="s">
        <v>26</v>
      </c>
      <c r="C12" s="18" t="n">
        <v>0.035</v>
      </c>
    </row>
    <row r="13" customFormat="false" ht="15" hidden="false" customHeight="false" outlineLevel="0" collapsed="false">
      <c r="B13" s="13" t="s">
        <v>27</v>
      </c>
      <c r="C13" s="18" t="n">
        <v>0.02</v>
      </c>
    </row>
    <row r="14" customFormat="false" ht="15" hidden="false" customHeight="false" outlineLevel="0" collapsed="false">
      <c r="B14" s="13" t="s">
        <v>28</v>
      </c>
      <c r="C14" s="18" t="n">
        <v>0.01</v>
      </c>
    </row>
    <row r="15" customFormat="false" ht="15" hidden="false" customHeight="false" outlineLevel="0" collapsed="false">
      <c r="B15" s="16" t="s">
        <v>29</v>
      </c>
      <c r="C15" s="17" t="n">
        <f aca="false">SUM(C11:C14)</f>
        <v>0.125</v>
      </c>
    </row>
    <row r="17" customFormat="false" ht="21.75" hidden="false" customHeight="true" outlineLevel="0" collapsed="false">
      <c r="B17" s="12" t="s">
        <v>30</v>
      </c>
      <c r="C17" s="12"/>
      <c r="D17" s="12"/>
      <c r="E17" s="12"/>
      <c r="F17" s="12"/>
      <c r="G17" s="12"/>
    </row>
    <row r="18" customFormat="false" ht="22.5" hidden="false" customHeight="true" outlineLevel="0" collapsed="false">
      <c r="B18" s="13" t="s">
        <v>31</v>
      </c>
      <c r="C18" s="18" t="n">
        <v>0.15</v>
      </c>
      <c r="D18" s="15" t="s">
        <v>32</v>
      </c>
      <c r="E18" s="15"/>
      <c r="F18" s="15"/>
      <c r="G18" s="15"/>
    </row>
    <row r="19" customFormat="false" ht="15" hidden="false" customHeight="false" outlineLevel="0" collapsed="false">
      <c r="B19" s="16" t="s">
        <v>33</v>
      </c>
      <c r="C19" s="19" t="n">
        <f aca="false">C8+C15+C18</f>
        <v>0.575</v>
      </c>
    </row>
    <row r="20" customFormat="false" ht="22.5" hidden="false" customHeight="true" outlineLevel="0" collapsed="false">
      <c r="B20" s="16" t="s">
        <v>34</v>
      </c>
      <c r="C20" s="20" t="n">
        <f aca="false">1-C19</f>
        <v>0.425</v>
      </c>
      <c r="D20" s="15" t="s">
        <v>35</v>
      </c>
      <c r="E20" s="15"/>
      <c r="F20" s="15"/>
      <c r="G20" s="15"/>
    </row>
    <row r="21" customFormat="false" ht="15" hidden="false" customHeight="false" outlineLevel="0" collapsed="false">
      <c r="B21" s="16" t="s">
        <v>36</v>
      </c>
      <c r="C21" s="21" t="str">
        <f aca="false">IF(C20&lt;=0,"NAO FECHA: reveja a margem","OK")</f>
        <v>OK</v>
      </c>
    </row>
    <row r="23" customFormat="false" ht="21.75" hidden="false" customHeight="true" outlineLevel="0" collapsed="false">
      <c r="B23" s="12" t="s">
        <v>37</v>
      </c>
      <c r="C23" s="12"/>
      <c r="D23" s="12"/>
      <c r="E23" s="12"/>
      <c r="F23" s="12"/>
      <c r="G23" s="12"/>
    </row>
    <row r="24" customFormat="false" ht="30" hidden="false" customHeight="true" outlineLevel="0" collapsed="false">
      <c r="B24" s="22" t="s">
        <v>38</v>
      </c>
      <c r="C24" s="22" t="s">
        <v>39</v>
      </c>
      <c r="D24" s="22" t="s">
        <v>40</v>
      </c>
      <c r="E24" s="22" t="s">
        <v>41</v>
      </c>
      <c r="F24" s="22" t="s">
        <v>42</v>
      </c>
      <c r="G24" s="22" t="s">
        <v>43</v>
      </c>
    </row>
    <row r="25" customFormat="false" ht="15" hidden="false" customHeight="false" outlineLevel="0" collapsed="false">
      <c r="B25" s="23" t="s">
        <v>44</v>
      </c>
      <c r="C25" s="14" t="n">
        <v>3.81</v>
      </c>
      <c r="D25" s="24" t="n">
        <f aca="false">IF(OR(C25="",$C$20&lt;=0),"",C25/$C$20)</f>
        <v>8.96470588235294</v>
      </c>
      <c r="E25" s="25" t="n">
        <f aca="false">IF(C25="","",C25*(1+$C$8+$C$15+$C$18))</f>
        <v>6.00075</v>
      </c>
      <c r="F25" s="25" t="n">
        <f aca="false">IF(D25="","",D25-E25)</f>
        <v>2.96395588235294</v>
      </c>
      <c r="G25" s="26" t="n">
        <f aca="false">IF(D25="","",D25-C25-D25*$C$15)</f>
        <v>4.03411764705882</v>
      </c>
    </row>
    <row r="26" customFormat="false" ht="15" hidden="false" customHeight="false" outlineLevel="0" collapsed="false">
      <c r="B26" s="23" t="s">
        <v>45</v>
      </c>
      <c r="C26" s="14" t="n">
        <v>2.4</v>
      </c>
      <c r="D26" s="24" t="n">
        <f aca="false">IF(OR(C26="",$C$20&lt;=0),"",C26/$C$20)</f>
        <v>5.64705882352941</v>
      </c>
      <c r="E26" s="25" t="n">
        <f aca="false">IF(C26="","",C26*(1+$C$8+$C$15+$C$18))</f>
        <v>3.78</v>
      </c>
      <c r="F26" s="25" t="n">
        <f aca="false">IF(D26="","",D26-E26)</f>
        <v>1.86705882352941</v>
      </c>
      <c r="G26" s="26" t="n">
        <f aca="false">IF(D26="","",D26-C26-D26*$C$15)</f>
        <v>2.54117647058824</v>
      </c>
    </row>
    <row r="27" customFormat="false" ht="15" hidden="false" customHeight="false" outlineLevel="0" collapsed="false">
      <c r="B27" s="23"/>
      <c r="C27" s="14"/>
      <c r="D27" s="24" t="str">
        <f aca="false">IF(OR(C27="",$C$20&lt;=0),"",C27/$C$20)</f>
        <v/>
      </c>
      <c r="E27" s="25" t="str">
        <f aca="false">IF(C27="","",C27*(1+$C$8+$C$15+$C$18))</f>
        <v/>
      </c>
      <c r="F27" s="25" t="str">
        <f aca="false">IF(D27="","",D27-E27)</f>
        <v/>
      </c>
      <c r="G27" s="26" t="str">
        <f aca="false">IF(D27="","",D27-C27-D27*$C$15)</f>
        <v/>
      </c>
    </row>
    <row r="28" customFormat="false" ht="15" hidden="false" customHeight="false" outlineLevel="0" collapsed="false">
      <c r="B28" s="23"/>
      <c r="C28" s="14"/>
      <c r="D28" s="24" t="str">
        <f aca="false">IF(OR(C28="",$C$20&lt;=0),"",C28/$C$20)</f>
        <v/>
      </c>
      <c r="E28" s="25" t="str">
        <f aca="false">IF(C28="","",C28*(1+$C$8+$C$15+$C$18))</f>
        <v/>
      </c>
      <c r="F28" s="25" t="str">
        <f aca="false">IF(D28="","",D28-E28)</f>
        <v/>
      </c>
      <c r="G28" s="26" t="str">
        <f aca="false">IF(D28="","",D28-C28-D28*$C$15)</f>
        <v/>
      </c>
    </row>
    <row r="29" customFormat="false" ht="15" hidden="false" customHeight="false" outlineLevel="0" collapsed="false">
      <c r="B29" s="23"/>
      <c r="C29" s="14"/>
      <c r="D29" s="24" t="str">
        <f aca="false">IF(OR(C29="",$C$20&lt;=0),"",C29/$C$20)</f>
        <v/>
      </c>
      <c r="E29" s="25" t="str">
        <f aca="false">IF(C29="","",C29*(1+$C$8+$C$15+$C$18))</f>
        <v/>
      </c>
      <c r="F29" s="25" t="str">
        <f aca="false">IF(D29="","",D29-E29)</f>
        <v/>
      </c>
      <c r="G29" s="26" t="str">
        <f aca="false">IF(D29="","",D29-C29-D29*$C$15)</f>
        <v/>
      </c>
    </row>
    <row r="30" customFormat="false" ht="15" hidden="false" customHeight="false" outlineLevel="0" collapsed="false">
      <c r="B30" s="23"/>
      <c r="C30" s="14"/>
      <c r="D30" s="24" t="str">
        <f aca="false">IF(OR(C30="",$C$20&lt;=0),"",C30/$C$20)</f>
        <v/>
      </c>
      <c r="E30" s="25" t="str">
        <f aca="false">IF(C30="","",C30*(1+$C$8+$C$15+$C$18))</f>
        <v/>
      </c>
      <c r="F30" s="25" t="str">
        <f aca="false">IF(D30="","",D30-E30)</f>
        <v/>
      </c>
      <c r="G30" s="26" t="str">
        <f aca="false">IF(D30="","",D30-C30-D30*$C$15)</f>
        <v/>
      </c>
    </row>
    <row r="31" customFormat="false" ht="15" hidden="false" customHeight="false" outlineLevel="0" collapsed="false">
      <c r="B31" s="23"/>
      <c r="C31" s="14"/>
      <c r="D31" s="24" t="str">
        <f aca="false">IF(OR(C31="",$C$20&lt;=0),"",C31/$C$20)</f>
        <v/>
      </c>
      <c r="E31" s="25" t="str">
        <f aca="false">IF(C31="","",C31*(1+$C$8+$C$15+$C$18))</f>
        <v/>
      </c>
      <c r="F31" s="25" t="str">
        <f aca="false">IF(D31="","",D31-E31)</f>
        <v/>
      </c>
      <c r="G31" s="26" t="str">
        <f aca="false">IF(D31="","",D31-C31-D31*$C$15)</f>
        <v/>
      </c>
    </row>
    <row r="32" customFormat="false" ht="15" hidden="false" customHeight="false" outlineLevel="0" collapsed="false">
      <c r="B32" s="23"/>
      <c r="C32" s="14"/>
      <c r="D32" s="24" t="str">
        <f aca="false">IF(OR(C32="",$C$20&lt;=0),"",C32/$C$20)</f>
        <v/>
      </c>
      <c r="E32" s="25" t="str">
        <f aca="false">IF(C32="","",C32*(1+$C$8+$C$15+$C$18))</f>
        <v/>
      </c>
      <c r="F32" s="25" t="str">
        <f aca="false">IF(D32="","",D32-E32)</f>
        <v/>
      </c>
      <c r="G32" s="26" t="str">
        <f aca="false">IF(D32="","",D32-C32-D32*$C$15)</f>
        <v/>
      </c>
    </row>
    <row r="33" customFormat="false" ht="15" hidden="false" customHeight="false" outlineLevel="0" collapsed="false">
      <c r="B33" s="23"/>
      <c r="C33" s="14"/>
      <c r="D33" s="24" t="str">
        <f aca="false">IF(OR(C33="",$C$20&lt;=0),"",C33/$C$20)</f>
        <v/>
      </c>
      <c r="E33" s="25" t="str">
        <f aca="false">IF(C33="","",C33*(1+$C$8+$C$15+$C$18))</f>
        <v/>
      </c>
      <c r="F33" s="25" t="str">
        <f aca="false">IF(D33="","",D33-E33)</f>
        <v/>
      </c>
      <c r="G33" s="26" t="str">
        <f aca="false">IF(D33="","",D33-C33-D33*$C$15)</f>
        <v/>
      </c>
    </row>
    <row r="34" customFormat="false" ht="15" hidden="false" customHeight="false" outlineLevel="0" collapsed="false">
      <c r="B34" s="23"/>
      <c r="C34" s="14"/>
      <c r="D34" s="24" t="str">
        <f aca="false">IF(OR(C34="",$C$20&lt;=0),"",C34/$C$20)</f>
        <v/>
      </c>
      <c r="E34" s="25" t="str">
        <f aca="false">IF(C34="","",C34*(1+$C$8+$C$15+$C$18))</f>
        <v/>
      </c>
      <c r="F34" s="25" t="str">
        <f aca="false">IF(D34="","",D34-E34)</f>
        <v/>
      </c>
      <c r="G34" s="26" t="str">
        <f aca="false">IF(D34="","",D34-C34-D34*$C$15)</f>
        <v/>
      </c>
    </row>
    <row r="35" customFormat="false" ht="15" hidden="false" customHeight="false" outlineLevel="0" collapsed="false">
      <c r="B35" s="23"/>
      <c r="C35" s="14"/>
      <c r="D35" s="24" t="str">
        <f aca="false">IF(OR(C35="",$C$20&lt;=0),"",C35/$C$20)</f>
        <v/>
      </c>
      <c r="E35" s="25" t="str">
        <f aca="false">IF(C35="","",C35*(1+$C$8+$C$15+$C$18))</f>
        <v/>
      </c>
      <c r="F35" s="25" t="str">
        <f aca="false">IF(D35="","",D35-E35)</f>
        <v/>
      </c>
      <c r="G35" s="26" t="str">
        <f aca="false">IF(D35="","",D35-C35-D35*$C$15)</f>
        <v/>
      </c>
    </row>
    <row r="36" customFormat="false" ht="15" hidden="false" customHeight="false" outlineLevel="0" collapsed="false">
      <c r="B36" s="23"/>
      <c r="C36" s="14"/>
      <c r="D36" s="24" t="str">
        <f aca="false">IF(OR(C36="",$C$20&lt;=0),"",C36/$C$20)</f>
        <v/>
      </c>
      <c r="E36" s="25" t="str">
        <f aca="false">IF(C36="","",C36*(1+$C$8+$C$15+$C$18))</f>
        <v/>
      </c>
      <c r="F36" s="25" t="str">
        <f aca="false">IF(D36="","",D36-E36)</f>
        <v/>
      </c>
      <c r="G36" s="26" t="str">
        <f aca="false">IF(D36="","",D36-C36-D36*$C$15)</f>
        <v/>
      </c>
    </row>
    <row r="38" customFormat="false" ht="22.5" hidden="false" customHeight="true" outlineLevel="0" collapsed="false">
      <c r="B38" s="15" t="s">
        <v>46</v>
      </c>
      <c r="C38" s="15"/>
      <c r="D38" s="15"/>
      <c r="E38" s="15"/>
      <c r="F38" s="15"/>
      <c r="G38" s="15"/>
    </row>
    <row r="40" customFormat="false" ht="21.75" hidden="false" customHeight="true" outlineLevel="0" collapsed="false">
      <c r="B40" s="12" t="s">
        <v>47</v>
      </c>
      <c r="C40" s="12"/>
      <c r="D40" s="12"/>
      <c r="E40" s="12"/>
      <c r="F40" s="12"/>
      <c r="G40" s="12"/>
    </row>
    <row r="41" customFormat="false" ht="15" hidden="false" customHeight="false" outlineLevel="0" collapsed="false">
      <c r="B41" s="16" t="s">
        <v>48</v>
      </c>
      <c r="C41" s="19" t="n">
        <f aca="false">IF(SUM(D25:D36)=0,0,SUM(G25:G36)/SUM(D25:D36))</f>
        <v>0.45</v>
      </c>
    </row>
    <row r="42" customFormat="false" ht="22.5" hidden="false" customHeight="true" outlineLevel="0" collapsed="false">
      <c r="B42" s="16" t="s">
        <v>49</v>
      </c>
      <c r="C42" s="27" t="n">
        <f aca="false">IF(C41&lt;=0,0,C6/C41)</f>
        <v>26666.6666666667</v>
      </c>
      <c r="D42" s="15" t="s">
        <v>50</v>
      </c>
      <c r="E42" s="15"/>
      <c r="F42" s="15"/>
      <c r="G42" s="15"/>
    </row>
  </sheetData>
  <mergeCells count="15">
    <mergeCell ref="B2:G2"/>
    <mergeCell ref="B3:G3"/>
    <mergeCell ref="B5:G5"/>
    <mergeCell ref="D6:G6"/>
    <mergeCell ref="D7:G7"/>
    <mergeCell ref="D8:G8"/>
    <mergeCell ref="B10:G10"/>
    <mergeCell ref="D11:G11"/>
    <mergeCell ref="B17:G17"/>
    <mergeCell ref="D18:G18"/>
    <mergeCell ref="D20:G20"/>
    <mergeCell ref="B23:G23"/>
    <mergeCell ref="B38:G38"/>
    <mergeCell ref="B40:G40"/>
    <mergeCell ref="D42:G4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2026-09-29T20:03:08Z</dcterms:created>
  <dc:creator>openpyxl</dc:creator>
  <dc:description/>
  <dc:language>en-US</dc:language>
  <cp:lastModifiedBy/>
  <dcterms:modified xsi:type="dcterms:W3CDTF">2026-09-29T20:03:08Z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